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xr:revisionPtr revIDLastSave="0" documentId="13_ncr:1_{195EBA8A-13B2-45D5-9955-F84448F2C189}" xr6:coauthVersionLast="47" xr6:coauthVersionMax="47" xr10:uidLastSave="{00000000-0000-0000-0000-000000000000}"/>
  <bookViews>
    <workbookView xWindow="-108" yWindow="-108" windowWidth="23256" windowHeight="12456" xr2:uid="{FF043F7D-6048-4638-9A5F-32EB4C66422D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P26" i="1" s="1"/>
  <c r="S26" i="1"/>
  <c r="R26" i="1" s="1"/>
  <c r="M26" i="1" l="1"/>
  <c r="C26" i="1" l="1"/>
  <c r="I26" i="1"/>
  <c r="G26" i="1"/>
  <c r="E26" i="1"/>
  <c r="O26" i="1" s="1"/>
  <c r="A35" i="1" l="1"/>
  <c r="A22" i="1"/>
  <c r="A23" i="1"/>
  <c r="A28" i="1"/>
  <c r="K26" i="1"/>
</calcChain>
</file>

<file path=xl/sharedStrings.xml><?xml version="1.0" encoding="utf-8"?>
<sst xmlns="http://schemas.openxmlformats.org/spreadsheetml/2006/main" count="100" uniqueCount="66">
  <si>
    <t>ЩУН</t>
  </si>
  <si>
    <t xml:space="preserve">Назначение щита управления </t>
  </si>
  <si>
    <t>-</t>
  </si>
  <si>
    <t>х</t>
  </si>
  <si>
    <t>3х380</t>
  </si>
  <si>
    <t>МК4</t>
  </si>
  <si>
    <t>GSM</t>
  </si>
  <si>
    <t>ИЗ</t>
  </si>
  <si>
    <t>1х220</t>
  </si>
  <si>
    <t>HMI</t>
  </si>
  <si>
    <t>ТРМ</t>
  </si>
  <si>
    <t>PDGmini</t>
  </si>
  <si>
    <t>Р</t>
  </si>
  <si>
    <t>2M</t>
  </si>
  <si>
    <t>PDC</t>
  </si>
  <si>
    <t>ДУ</t>
  </si>
  <si>
    <t>ДУМ</t>
  </si>
  <si>
    <t>Д</t>
  </si>
  <si>
    <t>Канализационная насосная станция</t>
  </si>
  <si>
    <t>Установка повышения давления</t>
  </si>
  <si>
    <t>Другое</t>
  </si>
  <si>
    <t>Количество насосов</t>
  </si>
  <si>
    <t>Мощность насосов</t>
  </si>
  <si>
    <t>Устройства запуска насосов</t>
  </si>
  <si>
    <t>Магнитный пускатель (Прямой пуск)</t>
  </si>
  <si>
    <t>Устройство плавного пуска (плавный пуск)</t>
  </si>
  <si>
    <t>Преобразователь частоты (регулирование частоты)</t>
  </si>
  <si>
    <t>www.cnprussia.ru</t>
  </si>
  <si>
    <t>Опросный лист на шкафы управления</t>
  </si>
  <si>
    <t>Организация</t>
  </si>
  <si>
    <t>Наименование объекта</t>
  </si>
  <si>
    <t>Контактное лицо</t>
  </si>
  <si>
    <t>Должность</t>
  </si>
  <si>
    <t>Дата запроса</t>
  </si>
  <si>
    <t>Телефон, e-mail</t>
  </si>
  <si>
    <t>Исполнение щита управления</t>
  </si>
  <si>
    <t>В помещении УХЛ4 IP54</t>
  </si>
  <si>
    <t>Уличное, с обогревом УХЛ1(О) IP54</t>
  </si>
  <si>
    <t>Уличное, с обогревом, кнопки внутри УХЛ1(ОАВ) IP54</t>
  </si>
  <si>
    <t>Один ввод питания</t>
  </si>
  <si>
    <t>Ввод питания на каждый насос</t>
  </si>
  <si>
    <t>Ручной ввод резерва</t>
  </si>
  <si>
    <t>Визуализация параметров</t>
  </si>
  <si>
    <t>Два ввода питания с автоматическим вводом (АВР)</t>
  </si>
  <si>
    <t>Дополнительное требование</t>
  </si>
  <si>
    <t>Примечание</t>
  </si>
  <si>
    <t>Дистанционное управление (сухие контакты)</t>
  </si>
  <si>
    <t>Диспетчеризация (сухие контакты)</t>
  </si>
  <si>
    <t>Отправка СМС  (только совместно с МК4)</t>
  </si>
  <si>
    <t>PDG</t>
  </si>
  <si>
    <t>Напряжение питания насосов</t>
  </si>
  <si>
    <t>Передача данных на сервер Aikon (без HMI)</t>
  </si>
  <si>
    <t>Передача данных на сервер Aikon (с HMI)</t>
  </si>
  <si>
    <t>Диспетчеризация и управление (Modbus RTU)</t>
  </si>
  <si>
    <t>Расширенный Modbus с 2мя мастерами (с HMI)</t>
  </si>
  <si>
    <t>Количество вводов питания щита</t>
  </si>
  <si>
    <t>Графический экран</t>
  </si>
  <si>
    <t>Описание логики работы щита управления:</t>
  </si>
  <si>
    <t>Вы выбрали назначение щита управления "Другое". Обязательно опишите логику работы в примечании, или прикрепите к письму техническое задание для того, чтобы наши специалисты могли правильно подобрать необходимое Вам оборудование.</t>
  </si>
  <si>
    <t>Внимание! Если расстояние от шкафа до насосов более 30 м., укажите примерное расстояние в примечании. Все пункты опросного листа являются обязательными для заполнения. В случае отсутствия какой-либо конкретизирующей информации срок обработки запроса увеличится.</t>
  </si>
  <si>
    <t>в разлеле Контроллеры с функциями частотного регулирования</t>
  </si>
  <si>
    <t>в разлеле Шкафы управления</t>
  </si>
  <si>
    <t>www.aikoncontrol.ru</t>
  </si>
  <si>
    <t>Щит управления спроектирован на базе преобразователей частоты PDES. Предполагается преобразователь частоты на каждый насос. В системе есть МАСТЕР - который осуществляет все управление, есть РЕЗЕРВНЫЙ МАСТЕР который берет на себя функции управления в случае выхода из строя основного мастера, и все остальные ВЕДОМЫЕ Для работы потребуется 2 датчика давления 4...20 мА для поддержания давления и 2 реле давления, для защиты насосов от сухого хода. Более подробна логика работы расписана в Руководстве на PDES на нашем сайте: www.aikoncontrol.ru</t>
  </si>
  <si>
    <t>Логика работы КНС без применения контроллера обусловлена запуском насосов по сигналам от поплавковых датчиков на определенных уровнях. Количество требуемых поплавков равно количеству насосов + 2 (датчик перелива и датчик сухого хода). В случае применения контроллера логика работы может быть настроена по-разному. Контроллер позволяет применять не только поплавковые датчики уровня, но и любые другие, в том числе аналоговые с выходом 4…20 мА. Более подробно логика работы расписана в катологе на нашем сайте: www.aikoncontrol.ru</t>
  </si>
  <si>
    <t>Выберете основные параметры щита управления из выпадающего списка (справа от ячеек):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</si>
</sst>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Carlito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rlito"/>
    </font>
    <font>
      <sz val="12"/>
      <color rgb="FF0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rgb="FF000000"/>
      <name val="Carlito"/>
      <charset val="204"/>
    </font>
    <font>
      <sz val="12"/>
      <color theme="1"/>
      <name val="Carli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2" borderId="6" xfId="0" applyFill="1" applyBorder="1" applyProtection="1">
      <protection hidden="1"/>
    </xf>
    <xf numFmtId="0" fontId="11" fillId="2" borderId="0" xfId="2" applyFont="1" applyFill="1" applyBorder="1" applyAlignment="1" applyProtection="1">
      <protection hidden="1"/>
    </xf>
    <xf numFmtId="0" fontId="5" fillId="2" borderId="2" xfId="0" applyFont="1" applyFill="1" applyBorder="1" applyAlignment="1" applyProtection="1">
      <alignment horizontal="right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10" fillId="0" borderId="4" xfId="0" applyFont="1" applyBorder="1"/>
    <xf numFmtId="0" fontId="11" fillId="2" borderId="0" xfId="2" applyFont="1" applyFill="1" applyBorder="1" applyAlignment="1" applyProtection="1">
      <alignment horizontal="center" vertical="center"/>
      <protection hidden="1"/>
    </xf>
    <xf numFmtId="0" fontId="11" fillId="2" borderId="0" xfId="2" applyFont="1" applyFill="1" applyBorder="1" applyAlignment="1" applyProtection="1">
      <alignment horizontal="center"/>
      <protection hidden="1"/>
    </xf>
    <xf numFmtId="0" fontId="10" fillId="0" borderId="12" xfId="0" applyFont="1" applyBorder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2" xfId="0" applyFill="1" applyBorder="1"/>
    <xf numFmtId="0" fontId="0" fillId="2" borderId="0" xfId="0" applyFill="1" applyProtection="1">
      <protection hidden="1"/>
    </xf>
    <xf numFmtId="0" fontId="0" fillId="2" borderId="10" xfId="0" applyFill="1" applyBorder="1"/>
    <xf numFmtId="0" fontId="12" fillId="2" borderId="0" xfId="0" applyFont="1" applyFill="1" applyProtection="1">
      <protection hidden="1"/>
    </xf>
    <xf numFmtId="0" fontId="12" fillId="2" borderId="10" xfId="0" applyFont="1" applyFill="1" applyBorder="1"/>
    <xf numFmtId="0" fontId="11" fillId="2" borderId="6" xfId="2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0" fillId="2" borderId="10" xfId="0" applyFill="1" applyBorder="1" applyProtection="1">
      <protection hidden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12" fillId="2" borderId="11" xfId="0" applyFont="1" applyFill="1" applyBorder="1" applyAlignment="1" applyProtection="1">
      <alignment horizontal="center"/>
      <protection hidden="1"/>
    </xf>
    <xf numFmtId="0" fontId="12" fillId="2" borderId="9" xfId="0" applyFont="1" applyFill="1" applyBorder="1" applyAlignment="1" applyProtection="1">
      <alignment horizontal="center"/>
      <protection hidden="1"/>
    </xf>
    <xf numFmtId="0" fontId="12" fillId="2" borderId="6" xfId="0" applyFont="1" applyFill="1" applyBorder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3" xfId="0" applyFont="1" applyFill="1" applyBorder="1" applyAlignment="1" applyProtection="1">
      <alignment horizontal="center"/>
      <protection hidden="1"/>
    </xf>
    <xf numFmtId="0" fontId="4" fillId="2" borderId="6" xfId="2" applyFill="1" applyBorder="1" applyAlignment="1" applyProtection="1">
      <alignment horizontal="center" vertical="center"/>
      <protection hidden="1"/>
    </xf>
    <xf numFmtId="0" fontId="11" fillId="2" borderId="0" xfId="2" applyFont="1" applyFill="1" applyBorder="1" applyAlignment="1" applyProtection="1">
      <alignment horizontal="center" vertical="center"/>
      <protection hidden="1"/>
    </xf>
    <xf numFmtId="0" fontId="13" fillId="2" borderId="6" xfId="1" applyFont="1" applyFill="1" applyBorder="1" applyAlignment="1" applyProtection="1">
      <alignment horizontal="right" vertical="center"/>
      <protection hidden="1"/>
    </xf>
    <xf numFmtId="0" fontId="13" fillId="2" borderId="0" xfId="1" applyFont="1" applyFill="1" applyAlignment="1" applyProtection="1">
      <alignment horizontal="right" vertical="center"/>
      <protection hidden="1"/>
    </xf>
    <xf numFmtId="0" fontId="11" fillId="2" borderId="0" xfId="2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hidden="1"/>
    </xf>
    <xf numFmtId="0" fontId="12" fillId="2" borderId="5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4" fillId="2" borderId="0" xfId="2" applyFill="1" applyBorder="1" applyAlignment="1" applyProtection="1">
      <alignment horizontal="center" vertical="center"/>
      <protection hidden="1"/>
    </xf>
  </cellXfs>
  <cellStyles count="3">
    <cellStyle name="Гиперссылка" xfId="2" builtinId="8"/>
    <cellStyle name="Обычный" xfId="0" builtinId="0"/>
    <cellStyle name="Обычный 2" xfId="1" xr:uid="{046E25A6-F99D-4AFB-B0DE-A39F7766A5FC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109365</xdr:colOff>
      <xdr:row>0</xdr:row>
      <xdr:rowOff>75305</xdr:rowOff>
    </xdr:from>
    <xdr:to>
      <xdr:col>4</xdr:col>
      <xdr:colOff>256254</xdr:colOff>
      <xdr:row>2</xdr:row>
      <xdr:rowOff>400452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47510A4-6D87-49E2-93DE-88F989090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65" y="75305"/>
          <a:ext cx="1442289" cy="568987"/>
        </a:xfrm>
        <a:prstGeom prst="rect">
          <a:avLst/>
        </a:prstGeom>
      </xdr:spPr>
    </xdr:pic>
    <xdr:clientData/>
  </xdr:twoCellAnchor>
  <xdr:twoCellAnchor editAs="oneCell">
    <xdr:from>
      <xdr:col>14</xdr:col>
      <xdr:colOff>586740</xdr:colOff>
      <xdr:row>1</xdr:row>
      <xdr:rowOff>88305</xdr:rowOff>
    </xdr:from>
    <xdr:to>
      <xdr:col>18</xdr:col>
      <xdr:colOff>407244</xdr:colOff>
      <xdr:row>2</xdr:row>
      <xdr:rowOff>311918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4E3738A-BC43-43CF-BEE1-2DB5B09C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175" y="213811"/>
          <a:ext cx="1412188" cy="349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nprussia.ru/" TargetMode="External"/><Relationship Id="rId1" Type="http://schemas.openxmlformats.org/officeDocument/2006/relationships/hyperlink" Target="http://www.aikoncontrol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4E5F-7C8B-400D-9F7D-D00C1EE22006}">
  <dimension ref="A1:T50"/>
  <sheetViews>
    <sheetView tabSelected="1" showRuler="0" showWhiteSpace="0" view="pageLayout" zoomScaleNormal="100" zoomScaleSheetLayoutView="85" workbookViewId="0">
      <selection activeCell="K15" sqref="K15:S15"/>
    </sheetView>
  </sheetViews>
  <sheetFormatPr defaultColWidth="8.77734375" defaultRowHeight="14.4"/>
  <cols>
    <col min="1" max="1" width="6.77734375" customWidth="1"/>
    <col min="2" max="2" width="2.77734375" customWidth="1"/>
    <col min="3" max="3" width="5.77734375" customWidth="1"/>
    <col min="4" max="4" width="2.77734375" customWidth="1"/>
    <col min="5" max="5" width="3.77734375" customWidth="1"/>
    <col min="6" max="6" width="2.77734375" customWidth="1"/>
    <col min="7" max="7" width="6.77734375" customWidth="1"/>
    <col min="8" max="8" width="2.77734375" customWidth="1"/>
    <col min="9" max="9" width="7.77734375" customWidth="1"/>
    <col min="10" max="10" width="2.77734375" customWidth="1"/>
    <col min="11" max="11" width="5.77734375" customWidth="1"/>
    <col min="12" max="12" width="2.77734375" customWidth="1"/>
    <col min="13" max="13" width="12.77734375" customWidth="1"/>
    <col min="14" max="14" width="2.77734375" customWidth="1"/>
    <col min="15" max="15" width="12.21875" customWidth="1"/>
    <col min="16" max="16" width="2.77734375" customWidth="1"/>
    <col min="17" max="17" width="5.77734375" customWidth="1"/>
    <col min="18" max="18" width="2.77734375" customWidth="1"/>
    <col min="19" max="19" width="6.77734375" customWidth="1"/>
    <col min="20" max="20" width="2.77734375" customWidth="1"/>
    <col min="21" max="22" width="9.33203125" customWidth="1"/>
  </cols>
  <sheetData>
    <row r="1" spans="1:20" ht="9.75" customHeigh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9.75" customHeight="1">
      <c r="A2" s="1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20" ht="33.75" customHeight="1">
      <c r="A3" s="1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1:20" s="5" customFormat="1" ht="16.2" customHeight="1">
      <c r="A4" s="79" t="s">
        <v>62</v>
      </c>
      <c r="B4" s="80"/>
      <c r="C4" s="80"/>
      <c r="D4" s="80"/>
      <c r="E4" s="80"/>
      <c r="F4" s="80"/>
      <c r="G4" s="28"/>
      <c r="H4" s="28"/>
      <c r="I4" s="28"/>
      <c r="J4" s="28"/>
      <c r="K4" s="28"/>
      <c r="L4" s="11"/>
      <c r="M4" s="28"/>
      <c r="N4" s="11"/>
      <c r="O4" s="28"/>
      <c r="P4" s="83" t="s">
        <v>27</v>
      </c>
      <c r="Q4" s="83"/>
      <c r="R4" s="83"/>
      <c r="S4" s="83"/>
      <c r="T4" s="29"/>
    </row>
    <row r="5" spans="1:20" s="5" customFormat="1" ht="4.95" customHeight="1">
      <c r="A5" s="30"/>
      <c r="B5" s="17"/>
      <c r="C5" s="17"/>
      <c r="D5" s="17"/>
      <c r="E5" s="17"/>
      <c r="F5" s="17"/>
      <c r="G5" s="28"/>
      <c r="H5" s="28"/>
      <c r="I5" s="28"/>
      <c r="J5" s="28"/>
      <c r="K5" s="28"/>
      <c r="L5" s="11"/>
      <c r="M5" s="28"/>
      <c r="N5" s="11"/>
      <c r="O5" s="28"/>
      <c r="P5" s="18"/>
      <c r="Q5" s="18"/>
      <c r="R5" s="18"/>
      <c r="S5" s="18"/>
      <c r="T5" s="29"/>
    </row>
    <row r="6" spans="1:20" s="20" customFormat="1" ht="19.95" customHeight="1">
      <c r="A6" s="58" t="s">
        <v>28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</row>
    <row r="7" spans="1:20" ht="4.95" customHeight="1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6"/>
      <c r="P7" s="26"/>
      <c r="Q7" s="26"/>
      <c r="R7" s="26"/>
      <c r="S7" s="26"/>
      <c r="T7" s="27"/>
    </row>
    <row r="8" spans="1:20" ht="19.95" customHeight="1" thickBot="1">
      <c r="A8" s="81" t="s">
        <v>29</v>
      </c>
      <c r="B8" s="82"/>
      <c r="C8" s="82"/>
      <c r="D8" s="82"/>
      <c r="E8" s="66"/>
      <c r="F8" s="66"/>
      <c r="G8" s="66"/>
      <c r="H8" s="66"/>
      <c r="I8" s="66"/>
      <c r="J8" s="33"/>
      <c r="K8" s="64" t="s">
        <v>30</v>
      </c>
      <c r="L8" s="64"/>
      <c r="M8" s="64"/>
      <c r="N8" s="64"/>
      <c r="O8" s="69"/>
      <c r="P8" s="69"/>
      <c r="Q8" s="69"/>
      <c r="R8" s="69"/>
      <c r="S8" s="69"/>
      <c r="T8" s="70"/>
    </row>
    <row r="9" spans="1:20" ht="19.95" customHeight="1" thickBot="1">
      <c r="A9" s="81" t="s">
        <v>31</v>
      </c>
      <c r="B9" s="82"/>
      <c r="C9" s="82"/>
      <c r="D9" s="82"/>
      <c r="E9" s="66"/>
      <c r="F9" s="66"/>
      <c r="G9" s="66"/>
      <c r="H9" s="66"/>
      <c r="I9" s="66"/>
      <c r="J9" s="34"/>
      <c r="K9" s="65"/>
      <c r="L9" s="65"/>
      <c r="M9" s="65"/>
      <c r="N9" s="65"/>
      <c r="O9" s="71"/>
      <c r="P9" s="71"/>
      <c r="Q9" s="71"/>
      <c r="R9" s="71"/>
      <c r="S9" s="71"/>
      <c r="T9" s="72"/>
    </row>
    <row r="10" spans="1:20" ht="19.95" customHeight="1" thickBot="1">
      <c r="A10" s="81" t="s">
        <v>32</v>
      </c>
      <c r="B10" s="82"/>
      <c r="C10" s="82"/>
      <c r="D10" s="82"/>
      <c r="E10" s="66"/>
      <c r="F10" s="66"/>
      <c r="G10" s="66"/>
      <c r="H10" s="66"/>
      <c r="I10" s="66"/>
      <c r="J10" s="34"/>
      <c r="K10" s="65"/>
      <c r="L10" s="65"/>
      <c r="M10" s="65"/>
      <c r="N10" s="65"/>
      <c r="O10" s="71"/>
      <c r="P10" s="71"/>
      <c r="Q10" s="71"/>
      <c r="R10" s="71"/>
      <c r="S10" s="71"/>
      <c r="T10" s="72"/>
    </row>
    <row r="11" spans="1:20" ht="19.95" customHeight="1" thickBot="1">
      <c r="A11" s="81" t="s">
        <v>34</v>
      </c>
      <c r="B11" s="82"/>
      <c r="C11" s="82"/>
      <c r="D11" s="82"/>
      <c r="E11" s="66"/>
      <c r="F11" s="66"/>
      <c r="G11" s="66"/>
      <c r="H11" s="66"/>
      <c r="I11" s="66"/>
      <c r="J11" s="33"/>
      <c r="K11" s="33"/>
      <c r="L11" s="64" t="s">
        <v>33</v>
      </c>
      <c r="M11" s="64"/>
      <c r="N11" s="64"/>
      <c r="O11" s="71"/>
      <c r="P11" s="71"/>
      <c r="Q11" s="71"/>
      <c r="R11" s="71"/>
      <c r="S11" s="71"/>
      <c r="T11" s="72"/>
    </row>
    <row r="12" spans="1:20" ht="7.05" customHeight="1" thickBot="1">
      <c r="A12" s="1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35"/>
    </row>
    <row r="13" spans="1:20" s="3" customFormat="1" ht="18.600000000000001" thickBot="1">
      <c r="A13" s="61" t="s">
        <v>65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</row>
    <row r="14" spans="1:20" s="4" customFormat="1" ht="19.95" customHeight="1" thickBot="1">
      <c r="A14" s="88" t="s">
        <v>1</v>
      </c>
      <c r="B14" s="89"/>
      <c r="C14" s="89"/>
      <c r="D14" s="89"/>
      <c r="E14" s="89"/>
      <c r="F14" s="89"/>
      <c r="G14" s="89"/>
      <c r="H14" s="89"/>
      <c r="I14" s="89"/>
      <c r="J14" s="89"/>
      <c r="K14" s="84" t="s">
        <v>18</v>
      </c>
      <c r="L14" s="85"/>
      <c r="M14" s="85"/>
      <c r="N14" s="85"/>
      <c r="O14" s="85"/>
      <c r="P14" s="85"/>
      <c r="Q14" s="85"/>
      <c r="R14" s="85"/>
      <c r="S14" s="85"/>
      <c r="T14" s="16"/>
    </row>
    <row r="15" spans="1:20" s="4" customFormat="1" ht="19.95" customHeight="1" thickBot="1">
      <c r="A15" s="77" t="s">
        <v>21</v>
      </c>
      <c r="B15" s="78"/>
      <c r="C15" s="78"/>
      <c r="D15" s="78"/>
      <c r="E15" s="78"/>
      <c r="F15" s="78"/>
      <c r="G15" s="78"/>
      <c r="H15" s="78"/>
      <c r="I15" s="78"/>
      <c r="J15" s="78"/>
      <c r="K15" s="86">
        <v>8</v>
      </c>
      <c r="L15" s="87"/>
      <c r="M15" s="87"/>
      <c r="N15" s="87"/>
      <c r="O15" s="87"/>
      <c r="P15" s="87"/>
      <c r="Q15" s="87"/>
      <c r="R15" s="87"/>
      <c r="S15" s="87"/>
      <c r="T15" s="16"/>
    </row>
    <row r="16" spans="1:20" s="4" customFormat="1" ht="19.95" customHeight="1" thickBot="1">
      <c r="A16" s="75" t="s">
        <v>22</v>
      </c>
      <c r="B16" s="76"/>
      <c r="C16" s="76"/>
      <c r="D16" s="76"/>
      <c r="E16" s="76"/>
      <c r="F16" s="76"/>
      <c r="G16" s="76"/>
      <c r="H16" s="76"/>
      <c r="I16" s="76"/>
      <c r="J16" s="76"/>
      <c r="K16" s="86">
        <v>400</v>
      </c>
      <c r="L16" s="87"/>
      <c r="M16" s="87"/>
      <c r="N16" s="87"/>
      <c r="O16" s="87"/>
      <c r="P16" s="87"/>
      <c r="Q16" s="87"/>
      <c r="R16" s="87"/>
      <c r="S16" s="87"/>
      <c r="T16" s="16"/>
    </row>
    <row r="17" spans="1:20" s="4" customFormat="1" ht="19.95" customHeight="1" thickBot="1">
      <c r="A17" s="77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86" t="s">
        <v>4</v>
      </c>
      <c r="L17" s="87"/>
      <c r="M17" s="87"/>
      <c r="N17" s="87"/>
      <c r="O17" s="87"/>
      <c r="P17" s="87"/>
      <c r="Q17" s="87"/>
      <c r="R17" s="87"/>
      <c r="S17" s="87"/>
      <c r="T17" s="16"/>
    </row>
    <row r="18" spans="1:20" s="4" customFormat="1" ht="19.95" customHeight="1" thickBot="1">
      <c r="A18" s="77" t="s">
        <v>23</v>
      </c>
      <c r="B18" s="78"/>
      <c r="C18" s="78"/>
      <c r="D18" s="78"/>
      <c r="E18" s="78"/>
      <c r="F18" s="78"/>
      <c r="G18" s="78"/>
      <c r="H18" s="78"/>
      <c r="I18" s="78"/>
      <c r="J18" s="78"/>
      <c r="K18" s="86" t="s">
        <v>25</v>
      </c>
      <c r="L18" s="87"/>
      <c r="M18" s="87"/>
      <c r="N18" s="87"/>
      <c r="O18" s="87"/>
      <c r="P18" s="87"/>
      <c r="Q18" s="87"/>
      <c r="R18" s="87"/>
      <c r="S18" s="87"/>
      <c r="T18" s="16"/>
    </row>
    <row r="19" spans="1:20" s="4" customFormat="1" ht="19.95" customHeight="1" thickBot="1">
      <c r="A19" s="77" t="s">
        <v>35</v>
      </c>
      <c r="B19" s="78"/>
      <c r="C19" s="78"/>
      <c r="D19" s="78"/>
      <c r="E19" s="78"/>
      <c r="F19" s="78"/>
      <c r="G19" s="78"/>
      <c r="H19" s="78"/>
      <c r="I19" s="78"/>
      <c r="J19" s="78"/>
      <c r="K19" s="86" t="s">
        <v>38</v>
      </c>
      <c r="L19" s="87"/>
      <c r="M19" s="87"/>
      <c r="N19" s="87"/>
      <c r="O19" s="87"/>
      <c r="P19" s="87"/>
      <c r="Q19" s="87"/>
      <c r="R19" s="87"/>
      <c r="S19" s="87"/>
      <c r="T19" s="16"/>
    </row>
    <row r="20" spans="1:20" s="4" customFormat="1" ht="19.95" customHeight="1" thickBot="1">
      <c r="A20" s="77" t="s">
        <v>55</v>
      </c>
      <c r="B20" s="78"/>
      <c r="C20" s="78"/>
      <c r="D20" s="78"/>
      <c r="E20" s="78"/>
      <c r="F20" s="78"/>
      <c r="G20" s="78"/>
      <c r="H20" s="78"/>
      <c r="I20" s="78"/>
      <c r="J20" s="78"/>
      <c r="K20" s="86" t="s">
        <v>43</v>
      </c>
      <c r="L20" s="87"/>
      <c r="M20" s="87"/>
      <c r="N20" s="87"/>
      <c r="O20" s="87"/>
      <c r="P20" s="87"/>
      <c r="Q20" s="87"/>
      <c r="R20" s="87"/>
      <c r="S20" s="87"/>
      <c r="T20" s="16"/>
    </row>
    <row r="21" spans="1:20" s="4" customFormat="1" ht="19.95" customHeight="1" thickBot="1">
      <c r="A21" s="77" t="s">
        <v>42</v>
      </c>
      <c r="B21" s="78"/>
      <c r="C21" s="78"/>
      <c r="D21" s="78"/>
      <c r="E21" s="78"/>
      <c r="F21" s="78"/>
      <c r="G21" s="78"/>
      <c r="H21" s="78"/>
      <c r="I21" s="78"/>
      <c r="J21" s="78"/>
      <c r="K21" s="86" t="s">
        <v>56</v>
      </c>
      <c r="L21" s="87"/>
      <c r="M21" s="87"/>
      <c r="N21" s="87"/>
      <c r="O21" s="87"/>
      <c r="P21" s="87"/>
      <c r="Q21" s="87"/>
      <c r="R21" s="87"/>
      <c r="S21" s="87"/>
      <c r="T21" s="16"/>
    </row>
    <row r="22" spans="1:20" s="4" customFormat="1" ht="19.95" customHeight="1" thickBot="1">
      <c r="A22" s="77" t="str">
        <f>IF(C26="КНС","Диспетчеризация для КНС"," ")</f>
        <v>Диспетчеризация для КНС</v>
      </c>
      <c r="B22" s="78"/>
      <c r="C22" s="78"/>
      <c r="D22" s="78"/>
      <c r="E22" s="78"/>
      <c r="F22" s="78"/>
      <c r="G22" s="78"/>
      <c r="H22" s="78"/>
      <c r="I22" s="78"/>
      <c r="J22" s="78"/>
      <c r="K22" s="86" t="s">
        <v>48</v>
      </c>
      <c r="L22" s="87"/>
      <c r="M22" s="87"/>
      <c r="N22" s="87"/>
      <c r="O22" s="87"/>
      <c r="P22" s="87"/>
      <c r="Q22" s="87"/>
      <c r="R22" s="87"/>
      <c r="S22" s="87"/>
      <c r="T22" s="16"/>
    </row>
    <row r="23" spans="1:20" s="4" customFormat="1" ht="19.95" customHeight="1" thickBot="1">
      <c r="A23" s="77" t="str">
        <f>IF(C26="УПД","Диспетчеризация для УПД"," ")</f>
        <v xml:space="preserve"> </v>
      </c>
      <c r="B23" s="78"/>
      <c r="C23" s="78"/>
      <c r="D23" s="78"/>
      <c r="E23" s="78"/>
      <c r="F23" s="78"/>
      <c r="G23" s="78"/>
      <c r="H23" s="78"/>
      <c r="I23" s="78"/>
      <c r="J23" s="78"/>
      <c r="K23" s="86" t="s">
        <v>2</v>
      </c>
      <c r="L23" s="87"/>
      <c r="M23" s="87"/>
      <c r="N23" s="87"/>
      <c r="O23" s="87"/>
      <c r="P23" s="87"/>
      <c r="Q23" s="87"/>
      <c r="R23" s="87"/>
      <c r="S23" s="87"/>
      <c r="T23" s="16"/>
    </row>
    <row r="24" spans="1:20" s="4" customFormat="1" ht="19.95" customHeight="1" thickBot="1">
      <c r="A24" s="73" t="s">
        <v>44</v>
      </c>
      <c r="B24" s="74"/>
      <c r="C24" s="74"/>
      <c r="D24" s="74"/>
      <c r="E24" s="74"/>
      <c r="F24" s="74"/>
      <c r="G24" s="74"/>
      <c r="H24" s="74"/>
      <c r="I24" s="74"/>
      <c r="J24" s="74"/>
      <c r="K24" s="99"/>
      <c r="L24" s="100"/>
      <c r="M24" s="100"/>
      <c r="N24" s="100"/>
      <c r="O24" s="100"/>
      <c r="P24" s="100"/>
      <c r="Q24" s="100"/>
      <c r="R24" s="100"/>
      <c r="S24" s="100"/>
      <c r="T24" s="19"/>
    </row>
    <row r="25" spans="1:20" s="4" customFormat="1" ht="7.05" customHeight="1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</row>
    <row r="26" spans="1:20" s="4" customFormat="1" ht="19.95" customHeight="1" thickBot="1">
      <c r="A26" s="12" t="s">
        <v>0</v>
      </c>
      <c r="B26" s="13" t="s">
        <v>2</v>
      </c>
      <c r="C26" s="14" t="str">
        <f>IF(K14="Канализационная насосная станция","КНС",IF(K14="Установка повышения давления","УПД","?"))</f>
        <v>КНС</v>
      </c>
      <c r="D26" s="13" t="s">
        <v>2</v>
      </c>
      <c r="E26" s="14">
        <f>K15</f>
        <v>8</v>
      </c>
      <c r="F26" s="14" t="s">
        <v>3</v>
      </c>
      <c r="G26" s="14">
        <f>K16</f>
        <v>400</v>
      </c>
      <c r="H26" s="13" t="s">
        <v>2</v>
      </c>
      <c r="I26" s="14" t="str">
        <f>IF(K17="3х380","3х380",IF(K17="1х220","1х220","?"))</f>
        <v>3х380</v>
      </c>
      <c r="J26" s="13" t="s">
        <v>2</v>
      </c>
      <c r="K26" s="14" t="str">
        <f>IF(C26="УПД","ПЧ",IF($K18="Магнитный пускатель (Прямой пуск)","П",IF(K18="Устройство плавного пуска (плавный пуск)","УПП",IF($K18="Преобразователь частоты (регулирование частоты)","ПЧ","?"))))</f>
        <v>УПП</v>
      </c>
      <c r="L26" s="13" t="s">
        <v>2</v>
      </c>
      <c r="M26" s="14" t="str">
        <f>IF($K19="В помещении УХЛ4 IP54","УХЛ4",IF($K19="Уличное, с обогревом УХЛ1(О) IP54","УХЛ1(О)",IF($K19="Уличное, с обогревом, кнопки внутри УХЛ1(ОАВ) IP54","УХЛ1(ОАВ)","?")))</f>
        <v>УХЛ1(ОАВ)</v>
      </c>
      <c r="N26" s="13" t="s">
        <v>2</v>
      </c>
      <c r="O26" s="14" t="str">
        <f>IF(E26*G26&gt;=315,IF($K15=2,"АА",IF($K15=3,"ААА",IF($K15=4,"АААА",IF($K15=5,"ААААА",IF($K15=6,"АААААА",IF($K15=7,"ААААААА",IF($K15=8,"АААААААА","А"))))))),IF($K20="Один ввод питания","А",IF($K20="Ручной ввод резерва","РВР",IF($K20="Два ввода питания с автоматическим вводом (АВР)","АВР",IF($K20="Ввод питания на каждый насос",IF($K15=2,"АА",IF($K15=3,"ААА",IF($K15=4,"АААА",IF($K15=5,"ААААА",IF($K15=6,"АААААА","А"))))),"?")))))</f>
        <v>АААААААА</v>
      </c>
      <c r="P26" s="13" t="str">
        <f>IF(Q26=" "," ","-")</f>
        <v>-</v>
      </c>
      <c r="Q26" s="14" t="str">
        <f>IF(K14="Установка повышения давления",IF(K21="Графический экран","HMI",IF(K23="Передача данных на сервер Aikon (с HMI)","HMI",IF(K23="Расширенный Modbus с 2мя мастерами (с HMI)","HMI"," "))),IF(K14="Канализационная насосная станция",IF(K21="Графический экран",IF(K15=1,"МК3","МК4"),IF(K22="Диспетчеризация и управление (Modbus RTU)","МК4",IF(K22="Отправка СМС  (только совместно с МК4)","МК4"," ")))," "))</f>
        <v>МК4</v>
      </c>
      <c r="R26" s="13" t="str">
        <f>IF(S26=" "," ","-")</f>
        <v>-</v>
      </c>
      <c r="S26" s="67" t="str">
        <f>IF(K14="Установка повышения давления",IF(K23="Передача данных на сервер Aikon (без HMI)","PDG",IF(K23="Передача данных на сервер Aikon (с HMI)","PDGm",IF(K23="Расширенный Modbus с 2мя мастерами (с HMI)","2M"," "))),IF(K14="Канализационная насосная станция",IF(K22="Диспетчеризация (сухие контакты)","Д",IF(K22="Дистанционное управление (сухие контакты)","ДУ",IF(K22="Диспетчеризация и управление (Modbus RTU)","ДУМ",IF(K22="Отправка СМС  (только совместно с МК4)","GSM"," "))))," "))</f>
        <v>GSM</v>
      </c>
      <c r="T26" s="68"/>
    </row>
    <row r="27" spans="1:20" s="4" customFormat="1" ht="19.95" customHeight="1" thickBot="1">
      <c r="A27" s="61" t="s">
        <v>57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</row>
    <row r="28" spans="1:20" ht="14.55" customHeight="1">
      <c r="A28" s="49" t="str">
        <f>IF(C26="УПД",Лист2!C15,IF(C26="КНС",Лист2!C16,IF(K14="Другое",Лист2!C17," ")))</f>
        <v>Логика работы КНС без применения контроллера обусловлена запуском насосов по сигналам от поплавковых датчиков на определенных уровнях. Количество требуемых поплавков равно количеству насосов + 2 (датчик перелива и датчик сухого хода). В случае применения контроллера логика работы может быть настроена по-разному. Контроллер позволяет применять не только поплавковые датчики уровня, но и любые другие, в том числе аналоговые с выходом 4…20 мА. Более подробно логика работы расписана в катологе на нашем сайте: www.aikoncontrol.ru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</row>
    <row r="29" spans="1:20" ht="14.55" customHeight="1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</row>
    <row r="30" spans="1:20" ht="14.55" customHeight="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</row>
    <row r="31" spans="1:20" ht="14.55" customHeight="1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</row>
    <row r="32" spans="1:20" ht="14.55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</row>
    <row r="33" spans="1:20" ht="14.55" customHeight="1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</row>
    <row r="34" spans="1:20" ht="14.55" customHeight="1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</row>
    <row r="35" spans="1:20" ht="15" customHeight="1" thickBot="1">
      <c r="A35" s="55" t="str">
        <f>IF(C26="УПД",Лист2!D15,IF(C26="КНС",Лист2!D16,IF(K14="Другое"," "," ")))</f>
        <v>в разлеле Шкафы управления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/>
    </row>
    <row r="36" spans="1:20">
      <c r="A36" s="90" t="s">
        <v>45</v>
      </c>
      <c r="B36" s="91"/>
      <c r="C36" s="91"/>
      <c r="D36" s="92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</row>
    <row r="37" spans="1:20">
      <c r="A37" s="93"/>
      <c r="B37" s="94"/>
      <c r="C37" s="94"/>
      <c r="D37" s="95"/>
      <c r="E37" s="4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</row>
    <row r="38" spans="1:20">
      <c r="A38" s="93"/>
      <c r="B38" s="94"/>
      <c r="C38" s="94"/>
      <c r="D38" s="9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>
      <c r="A39" s="93"/>
      <c r="B39" s="94"/>
      <c r="C39" s="94"/>
      <c r="D39" s="95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</row>
    <row r="40" spans="1:20">
      <c r="A40" s="93"/>
      <c r="B40" s="94"/>
      <c r="C40" s="94"/>
      <c r="D40" s="95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</row>
    <row r="41" spans="1:20">
      <c r="A41" s="93"/>
      <c r="B41" s="94"/>
      <c r="C41" s="94"/>
      <c r="D41" s="95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2"/>
    </row>
    <row r="42" spans="1:20">
      <c r="A42" s="93"/>
      <c r="B42" s="94"/>
      <c r="C42" s="94"/>
      <c r="D42" s="95"/>
      <c r="E42" s="4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</row>
    <row r="43" spans="1:20">
      <c r="A43" s="93"/>
      <c r="B43" s="94"/>
      <c r="C43" s="94"/>
      <c r="D43" s="95"/>
      <c r="E43" s="4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2"/>
    </row>
    <row r="44" spans="1:20">
      <c r="A44" s="93"/>
      <c r="B44" s="94"/>
      <c r="C44" s="94"/>
      <c r="D44" s="9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>
      <c r="A45" s="93"/>
      <c r="B45" s="94"/>
      <c r="C45" s="94"/>
      <c r="D45" s="95"/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2"/>
    </row>
    <row r="46" spans="1:20" ht="15" thickBot="1">
      <c r="A46" s="96"/>
      <c r="B46" s="97"/>
      <c r="C46" s="97"/>
      <c r="D46" s="98"/>
      <c r="E46" s="43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5"/>
    </row>
    <row r="47" spans="1:20" ht="14.55" customHeight="1">
      <c r="A47" s="49" t="s">
        <v>59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1"/>
    </row>
    <row r="48" spans="1:20" ht="14.55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4"/>
    </row>
    <row r="49" spans="1:20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4"/>
    </row>
    <row r="50" spans="1:20" ht="15" thickBot="1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7"/>
    </row>
  </sheetData>
  <sheetProtection selectLockedCells="1"/>
  <mergeCells count="50">
    <mergeCell ref="A36:D46"/>
    <mergeCell ref="A28:T34"/>
    <mergeCell ref="A35:T35"/>
    <mergeCell ref="O11:T11"/>
    <mergeCell ref="A21:J21"/>
    <mergeCell ref="K23:S23"/>
    <mergeCell ref="K24:S24"/>
    <mergeCell ref="K16:S16"/>
    <mergeCell ref="K21:S21"/>
    <mergeCell ref="A22:J22"/>
    <mergeCell ref="K19:S19"/>
    <mergeCell ref="K20:S20"/>
    <mergeCell ref="K17:S17"/>
    <mergeCell ref="K18:S18"/>
    <mergeCell ref="K22:S22"/>
    <mergeCell ref="A23:J23"/>
    <mergeCell ref="A4:F4"/>
    <mergeCell ref="A9:D9"/>
    <mergeCell ref="P4:S4"/>
    <mergeCell ref="K14:S14"/>
    <mergeCell ref="K15:S15"/>
    <mergeCell ref="A10:D10"/>
    <mergeCell ref="A8:D8"/>
    <mergeCell ref="L11:N11"/>
    <mergeCell ref="A14:J14"/>
    <mergeCell ref="A15:J15"/>
    <mergeCell ref="A13:T13"/>
    <mergeCell ref="A11:D11"/>
    <mergeCell ref="A24:J24"/>
    <mergeCell ref="A16:J16"/>
    <mergeCell ref="A17:J17"/>
    <mergeCell ref="A18:J18"/>
    <mergeCell ref="A19:J19"/>
    <mergeCell ref="A20:J20"/>
    <mergeCell ref="E36:T46"/>
    <mergeCell ref="A25:T25"/>
    <mergeCell ref="A47:T50"/>
    <mergeCell ref="A6:T6"/>
    <mergeCell ref="A27:T27"/>
    <mergeCell ref="K8:N8"/>
    <mergeCell ref="K9:N9"/>
    <mergeCell ref="K10:N10"/>
    <mergeCell ref="E8:I8"/>
    <mergeCell ref="E9:I9"/>
    <mergeCell ref="E10:I10"/>
    <mergeCell ref="S26:T26"/>
    <mergeCell ref="O8:T8"/>
    <mergeCell ref="O9:T9"/>
    <mergeCell ref="O10:T10"/>
    <mergeCell ref="E11:I11"/>
  </mergeCells>
  <conditionalFormatting sqref="A22:T22">
    <cfRule type="expression" dxfId="1" priority="1">
      <formula>$A$23="Диспетчеризация для УПД"</formula>
    </cfRule>
  </conditionalFormatting>
  <conditionalFormatting sqref="A23:T23">
    <cfRule type="expression" dxfId="0" priority="2">
      <formula>$A$22="Диспетчеризация для КНС"</formula>
    </cfRule>
  </conditionalFormatting>
  <hyperlinks>
    <hyperlink ref="A4" r:id="rId1" xr:uid="{4038EBBD-D706-4DE3-AF5A-C484942AAEA7}"/>
    <hyperlink ref="P4" r:id="rId2" xr:uid="{893DBFB1-606C-49C5-86FF-398ED4283FA1}"/>
  </hyperlinks>
  <pageMargins left="0.39370078740157483" right="0" top="0.59055118110236227" bottom="0.59055118110236227" header="0" footer="0"/>
  <pageSetup paperSize="9" scale="92" orientation="portrait" horizontalDpi="300" verticalDpi="300" r:id="rId3"/>
  <headerFooter>
    <oddFooter xml:space="preserve">&amp;C
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270BC84-E23F-47F6-BE9B-E869E0205340}">
          <x14:formula1>
            <xm:f>Лист2!$C$2:$C$5</xm:f>
          </x14:formula1>
          <xm:sqref>K14</xm:sqref>
        </x14:dataValidation>
        <x14:dataValidation type="list" allowBlank="1" showInputMessage="1" showErrorMessage="1" xr:uid="{E6B8704B-9EF0-4888-9E8A-0DBEEFE10D02}">
          <x14:formula1>
            <xm:f>Лист2!$I$2:$I$5</xm:f>
          </x14:formula1>
          <xm:sqref>K17</xm:sqref>
        </x14:dataValidation>
        <x14:dataValidation type="list" allowBlank="1" showInputMessage="1" showErrorMessage="1" xr:uid="{F57F8EBE-E9C4-4C1E-B0F4-B87A97E890FC}">
          <x14:formula1>
            <xm:f>Лист2!$K$2:$K$5</xm:f>
          </x14:formula1>
          <xm:sqref>K18</xm:sqref>
        </x14:dataValidation>
        <x14:dataValidation type="list" allowBlank="1" showInputMessage="1" showErrorMessage="1" xr:uid="{FE189ED1-80BF-441F-97F9-36D21016DA2D}">
          <x14:formula1>
            <xm:f>Лист2!$M$2:$M$5</xm:f>
          </x14:formula1>
          <xm:sqref>K19</xm:sqref>
        </x14:dataValidation>
        <x14:dataValidation type="list" allowBlank="1" showInputMessage="1" showErrorMessage="1" xr:uid="{048311E1-C11B-47E1-84E3-F1173370B8CB}">
          <x14:formula1>
            <xm:f>Лист2!$O$2:$O$6</xm:f>
          </x14:formula1>
          <xm:sqref>K20</xm:sqref>
        </x14:dataValidation>
        <x14:dataValidation type="list" allowBlank="1" showInputMessage="1" showErrorMessage="1" xr:uid="{70CA2418-A6B2-48C6-9A12-73ED6182240D}">
          <x14:formula1>
            <xm:f>Лист2!$Q$9:$Q$10</xm:f>
          </x14:formula1>
          <xm:sqref>K21</xm:sqref>
        </x14:dataValidation>
        <x14:dataValidation type="list" allowBlank="1" showInputMessage="1" showErrorMessage="1" xr:uid="{F239D0F3-41C7-41F0-BDA8-8915F783199D}">
          <x14:formula1>
            <xm:f>Лист2!$S$8:$S$11</xm:f>
          </x14:formula1>
          <xm:sqref>K23:S23</xm:sqref>
        </x14:dataValidation>
        <x14:dataValidation type="list" allowBlank="1" showInputMessage="1" showErrorMessage="1" promptTitle="Введите количество насосов" xr:uid="{2534C13C-FF5E-4D3E-999A-89525D028D0F}">
          <x14:formula1>
            <xm:f>Лист2!$E$3:$E$10</xm:f>
          </x14:formula1>
          <xm:sqref>K15:S15</xm:sqref>
        </x14:dataValidation>
        <x14:dataValidation type="list" allowBlank="1" showInputMessage="1" showErrorMessage="1" xr:uid="{985366D4-A170-499F-A9EF-B8D31D350B40}">
          <x14:formula1>
            <xm:f>Лист2!$G$1:$G$28</xm:f>
          </x14:formula1>
          <xm:sqref>K16:S16</xm:sqref>
        </x14:dataValidation>
        <x14:dataValidation type="list" allowBlank="1" showInputMessage="1" showErrorMessage="1" xr:uid="{D7D11B16-1961-4F99-A85E-C92CEEB7C468}">
          <x14:formula1>
            <xm:f>Лист2!$S$2:$S$6</xm:f>
          </x14:formula1>
          <xm:sqref>K22:S22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6A8C1-4CC0-4061-AD32-29AC9B72A10E}">
  <dimension ref="A1:U28"/>
  <sheetViews>
    <sheetView topLeftCell="G1" zoomScale="70" zoomScaleNormal="70" workbookViewId="0">
      <selection activeCell="C17" sqref="C17"/>
    </sheetView>
  </sheetViews>
  <sheetFormatPr defaultColWidth="8.77734375" defaultRowHeight="21"/>
  <cols>
    <col min="1" max="2" width="8.77734375" style="1"/>
    <col min="3" max="3" width="53.33203125" style="1" bestFit="1" customWidth="1"/>
    <col min="4" max="6" width="8.77734375" style="1"/>
    <col min="7" max="7" width="8.77734375" style="39"/>
    <col min="8" max="10" width="8.77734375" style="1"/>
    <col min="11" max="11" width="57.44140625" style="1" bestFit="1" customWidth="1"/>
    <col min="12" max="12" width="8.77734375" style="1"/>
    <col min="13" max="13" width="35.88671875" style="1" customWidth="1"/>
    <col min="14" max="14" width="26.109375" style="1" customWidth="1"/>
    <col min="15" max="15" width="23.109375" style="1" customWidth="1"/>
    <col min="16" max="16" width="8.77734375" style="1"/>
    <col min="17" max="17" width="28.44140625" style="1" bestFit="1" customWidth="1"/>
    <col min="18" max="18" width="8.77734375" style="1"/>
    <col min="19" max="19" width="83.44140625" style="1" bestFit="1" customWidth="1"/>
    <col min="20" max="20" width="9.77734375" style="1" bestFit="1" customWidth="1"/>
    <col min="21" max="21" width="14.44140625" style="1" customWidth="1"/>
    <col min="22" max="16384" width="8.77734375" style="1"/>
  </cols>
  <sheetData>
    <row r="1" spans="1:21">
      <c r="G1" s="37">
        <v>0.35</v>
      </c>
    </row>
    <row r="2" spans="1:21">
      <c r="A2" s="4"/>
      <c r="B2" s="4"/>
      <c r="C2" s="7" t="s">
        <v>2</v>
      </c>
      <c r="D2" s="4"/>
      <c r="E2" s="7" t="s">
        <v>2</v>
      </c>
      <c r="F2" s="4"/>
      <c r="G2" s="36">
        <v>0.55000000000000004</v>
      </c>
      <c r="H2" s="4"/>
      <c r="I2" s="7" t="s">
        <v>2</v>
      </c>
      <c r="J2" s="4"/>
      <c r="K2" s="7" t="s">
        <v>2</v>
      </c>
      <c r="L2" s="4"/>
      <c r="M2" s="7" t="s">
        <v>2</v>
      </c>
      <c r="N2" s="4"/>
      <c r="O2" s="7" t="s">
        <v>2</v>
      </c>
      <c r="P2" s="4"/>
      <c r="Q2" s="7" t="s">
        <v>2</v>
      </c>
      <c r="R2" s="4"/>
      <c r="S2" s="7" t="s">
        <v>2</v>
      </c>
      <c r="T2" s="4"/>
      <c r="U2" s="4"/>
    </row>
    <row r="3" spans="1:21">
      <c r="A3" s="7" t="s">
        <v>0</v>
      </c>
      <c r="B3" s="7" t="s">
        <v>2</v>
      </c>
      <c r="C3" s="7" t="s">
        <v>18</v>
      </c>
      <c r="D3" s="7" t="s">
        <v>2</v>
      </c>
      <c r="E3" s="7">
        <v>1</v>
      </c>
      <c r="F3" s="7" t="s">
        <v>3</v>
      </c>
      <c r="G3" s="36">
        <v>0.75</v>
      </c>
      <c r="H3" s="7" t="s">
        <v>2</v>
      </c>
      <c r="I3" s="7" t="s">
        <v>4</v>
      </c>
      <c r="J3" s="7" t="s">
        <v>2</v>
      </c>
      <c r="K3" s="7" t="s">
        <v>24</v>
      </c>
      <c r="L3" s="7" t="s">
        <v>2</v>
      </c>
      <c r="M3" s="7" t="s">
        <v>36</v>
      </c>
      <c r="N3" s="7" t="s">
        <v>2</v>
      </c>
      <c r="O3" s="7" t="s">
        <v>39</v>
      </c>
      <c r="P3" s="7" t="s">
        <v>2</v>
      </c>
      <c r="Q3" s="7" t="s">
        <v>5</v>
      </c>
      <c r="R3" s="7" t="s">
        <v>2</v>
      </c>
      <c r="S3" s="6" t="s">
        <v>47</v>
      </c>
      <c r="T3" s="15" t="s">
        <v>17</v>
      </c>
      <c r="U3" s="8" t="s">
        <v>7</v>
      </c>
    </row>
    <row r="4" spans="1:21">
      <c r="A4" s="7"/>
      <c r="B4" s="7"/>
      <c r="C4" s="7" t="s">
        <v>19</v>
      </c>
      <c r="D4" s="7"/>
      <c r="E4" s="7">
        <v>2</v>
      </c>
      <c r="F4" s="7"/>
      <c r="G4" s="36">
        <v>1.5</v>
      </c>
      <c r="H4" s="7"/>
      <c r="I4" s="7" t="s">
        <v>8</v>
      </c>
      <c r="J4" s="7"/>
      <c r="K4" s="7" t="s">
        <v>25</v>
      </c>
      <c r="L4" s="7"/>
      <c r="M4" s="7" t="s">
        <v>37</v>
      </c>
      <c r="N4" s="7"/>
      <c r="O4" s="7" t="s">
        <v>41</v>
      </c>
      <c r="P4" s="7"/>
      <c r="Q4" s="7" t="s">
        <v>9</v>
      </c>
      <c r="R4" s="7"/>
      <c r="S4" s="6" t="s">
        <v>46</v>
      </c>
      <c r="T4" s="7" t="s">
        <v>15</v>
      </c>
      <c r="U4" s="8"/>
    </row>
    <row r="5" spans="1:21">
      <c r="A5" s="7"/>
      <c r="B5" s="7"/>
      <c r="C5" s="7" t="s">
        <v>20</v>
      </c>
      <c r="D5" s="7"/>
      <c r="E5" s="7">
        <v>3</v>
      </c>
      <c r="F5" s="7"/>
      <c r="G5" s="36">
        <v>2.2000000000000002</v>
      </c>
      <c r="H5" s="7"/>
      <c r="I5" s="7" t="s">
        <v>20</v>
      </c>
      <c r="J5" s="7"/>
      <c r="K5" s="7" t="s">
        <v>26</v>
      </c>
      <c r="L5" s="7"/>
      <c r="M5" s="7" t="s">
        <v>38</v>
      </c>
      <c r="N5" s="7"/>
      <c r="O5" s="7" t="s">
        <v>43</v>
      </c>
      <c r="P5" s="7"/>
      <c r="Q5" s="7" t="s">
        <v>10</v>
      </c>
      <c r="R5" s="7"/>
      <c r="S5" s="6" t="s">
        <v>53</v>
      </c>
      <c r="T5" s="7" t="s">
        <v>16</v>
      </c>
      <c r="U5" s="8"/>
    </row>
    <row r="6" spans="1:21">
      <c r="A6" s="7"/>
      <c r="B6" s="7"/>
      <c r="C6" s="7"/>
      <c r="D6" s="7"/>
      <c r="E6" s="7">
        <v>4</v>
      </c>
      <c r="F6" s="7"/>
      <c r="G6" s="36">
        <v>4</v>
      </c>
      <c r="H6" s="7"/>
      <c r="I6" s="7"/>
      <c r="J6" s="7"/>
      <c r="K6" s="7"/>
      <c r="L6" s="7"/>
      <c r="M6" s="7"/>
      <c r="N6" s="7"/>
      <c r="O6" s="7" t="s">
        <v>40</v>
      </c>
      <c r="P6" s="7"/>
      <c r="Q6" s="7" t="s">
        <v>12</v>
      </c>
      <c r="R6" s="7"/>
      <c r="S6" s="6" t="s">
        <v>48</v>
      </c>
      <c r="T6" s="7" t="s">
        <v>6</v>
      </c>
      <c r="U6" s="8"/>
    </row>
    <row r="7" spans="1:21">
      <c r="A7" s="7"/>
      <c r="B7" s="7"/>
      <c r="C7" s="7"/>
      <c r="D7" s="7"/>
      <c r="E7" s="7">
        <v>5</v>
      </c>
      <c r="F7" s="7"/>
      <c r="G7" s="36">
        <v>5.5</v>
      </c>
      <c r="H7" s="7"/>
      <c r="I7" s="7"/>
      <c r="J7" s="7"/>
      <c r="K7" s="7"/>
      <c r="L7" s="7"/>
      <c r="M7" s="7"/>
      <c r="N7" s="7"/>
      <c r="O7" s="7"/>
      <c r="P7" s="7"/>
      <c r="Q7" s="7" t="s">
        <v>14</v>
      </c>
      <c r="R7" s="7"/>
      <c r="U7" s="8"/>
    </row>
    <row r="8" spans="1:21">
      <c r="A8" s="7"/>
      <c r="B8" s="7"/>
      <c r="C8" s="7"/>
      <c r="D8" s="7"/>
      <c r="E8" s="7">
        <v>6</v>
      </c>
      <c r="F8" s="7"/>
      <c r="G8" s="36">
        <v>7.5</v>
      </c>
      <c r="H8" s="7"/>
      <c r="I8" s="7"/>
      <c r="J8" s="7"/>
      <c r="K8" s="7"/>
      <c r="L8" s="7"/>
      <c r="M8" s="7"/>
      <c r="N8" s="7"/>
      <c r="O8" s="7"/>
      <c r="P8" s="7"/>
      <c r="Q8" s="4"/>
      <c r="R8" s="7"/>
      <c r="S8" s="7" t="s">
        <v>2</v>
      </c>
      <c r="U8" s="8"/>
    </row>
    <row r="9" spans="1:21">
      <c r="A9" s="7"/>
      <c r="B9" s="7"/>
      <c r="C9" s="7"/>
      <c r="D9" s="7"/>
      <c r="E9" s="7">
        <v>7</v>
      </c>
      <c r="F9" s="7"/>
      <c r="G9" s="36">
        <v>11</v>
      </c>
      <c r="H9" s="7"/>
      <c r="I9" s="7"/>
      <c r="J9" s="7"/>
      <c r="K9" s="7"/>
      <c r="L9" s="7"/>
      <c r="M9" s="7"/>
      <c r="N9" s="7"/>
      <c r="O9" s="7"/>
      <c r="P9" s="7"/>
      <c r="Q9" s="7" t="s">
        <v>2</v>
      </c>
      <c r="R9" s="7"/>
      <c r="S9" s="6" t="s">
        <v>51</v>
      </c>
      <c r="T9" s="1" t="s">
        <v>49</v>
      </c>
      <c r="U9" s="8"/>
    </row>
    <row r="10" spans="1:21">
      <c r="A10" s="7"/>
      <c r="B10" s="7"/>
      <c r="C10" s="7"/>
      <c r="D10" s="7"/>
      <c r="E10" s="7">
        <v>8</v>
      </c>
      <c r="F10" s="7"/>
      <c r="G10" s="36">
        <v>15</v>
      </c>
      <c r="H10" s="7"/>
      <c r="I10" s="7"/>
      <c r="J10" s="7"/>
      <c r="K10" s="7"/>
      <c r="L10" s="7"/>
      <c r="M10" s="7"/>
      <c r="N10" s="7"/>
      <c r="O10" s="7"/>
      <c r="P10" s="7"/>
      <c r="Q10" s="7" t="s">
        <v>56</v>
      </c>
      <c r="R10" s="7"/>
      <c r="S10" s="6" t="s">
        <v>52</v>
      </c>
      <c r="T10" s="7" t="s">
        <v>11</v>
      </c>
      <c r="U10" s="8"/>
    </row>
    <row r="11" spans="1:21">
      <c r="A11" s="7"/>
      <c r="B11" s="7"/>
      <c r="C11" s="7"/>
      <c r="D11" s="7"/>
      <c r="E11" s="7"/>
      <c r="F11" s="7"/>
      <c r="G11" s="36">
        <v>18.5</v>
      </c>
      <c r="H11" s="7"/>
      <c r="I11" s="7"/>
      <c r="J11" s="7"/>
      <c r="K11" s="7"/>
      <c r="L11" s="7"/>
      <c r="M11" s="7"/>
      <c r="N11" s="7"/>
      <c r="O11" s="7"/>
      <c r="P11" s="7"/>
      <c r="Q11" s="4"/>
      <c r="R11" s="7"/>
      <c r="S11" s="6" t="s">
        <v>54</v>
      </c>
      <c r="T11" s="7" t="s">
        <v>13</v>
      </c>
      <c r="U11" s="8"/>
    </row>
    <row r="12" spans="1:21">
      <c r="A12" s="7"/>
      <c r="B12" s="7"/>
      <c r="C12" s="7"/>
      <c r="D12" s="7"/>
      <c r="E12" s="7"/>
      <c r="F12" s="7"/>
      <c r="G12" s="36">
        <v>22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U12" s="8"/>
    </row>
    <row r="13" spans="1:21">
      <c r="A13" s="7"/>
      <c r="B13" s="7"/>
      <c r="C13" s="7"/>
      <c r="D13" s="7"/>
      <c r="E13" s="7"/>
      <c r="F13" s="7"/>
      <c r="G13" s="36">
        <v>30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U13" s="8"/>
    </row>
    <row r="14" spans="1:21">
      <c r="A14" s="7"/>
      <c r="B14" s="7"/>
      <c r="C14" s="7"/>
      <c r="D14" s="7"/>
      <c r="E14" s="7"/>
      <c r="F14" s="7"/>
      <c r="G14" s="36">
        <v>37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U14" s="8"/>
    </row>
    <row r="15" spans="1:21" ht="202.8">
      <c r="A15" s="7"/>
      <c r="B15" s="7"/>
      <c r="C15" s="21" t="s">
        <v>63</v>
      </c>
      <c r="D15" t="s">
        <v>60</v>
      </c>
      <c r="E15" s="7"/>
      <c r="F15" s="7"/>
      <c r="G15" s="36">
        <v>45</v>
      </c>
      <c r="H15" s="101"/>
      <c r="I15" s="80"/>
      <c r="J15" s="80"/>
      <c r="K15" s="80"/>
      <c r="L15" s="80"/>
      <c r="M15" s="80"/>
      <c r="N15" s="7"/>
      <c r="O15" s="7"/>
      <c r="P15" s="7"/>
      <c r="Q15" s="7"/>
      <c r="R15" s="7"/>
      <c r="T15" s="7"/>
      <c r="U15" s="8"/>
    </row>
    <row r="16" spans="1:21" ht="187.2">
      <c r="A16" s="7"/>
      <c r="B16" s="7"/>
      <c r="C16" s="21" t="s">
        <v>64</v>
      </c>
      <c r="D16" t="s">
        <v>61</v>
      </c>
      <c r="E16"/>
      <c r="F16"/>
      <c r="G16" s="36">
        <v>55</v>
      </c>
      <c r="H16" s="101"/>
      <c r="I16" s="80"/>
      <c r="J16" s="80"/>
      <c r="K16" s="80"/>
      <c r="L16" s="80"/>
      <c r="M16" s="80"/>
      <c r="N16" s="7"/>
      <c r="O16" s="7"/>
      <c r="P16" s="7"/>
      <c r="Q16" s="7"/>
      <c r="R16" s="7"/>
      <c r="S16" s="7"/>
      <c r="T16" s="7"/>
      <c r="U16" s="8"/>
    </row>
    <row r="17" spans="1:21" ht="78">
      <c r="A17" s="7"/>
      <c r="B17" s="7"/>
      <c r="C17" s="22" t="s">
        <v>58</v>
      </c>
      <c r="D17" s="7"/>
      <c r="E17" s="7"/>
      <c r="F17" s="7"/>
      <c r="G17" s="36">
        <v>75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</row>
    <row r="18" spans="1:21">
      <c r="A18" s="7"/>
      <c r="B18" s="7"/>
      <c r="C18" s="7"/>
      <c r="D18" s="7"/>
      <c r="E18" s="7"/>
      <c r="F18" s="7"/>
      <c r="G18" s="36">
        <v>90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</row>
    <row r="19" spans="1:21">
      <c r="A19" s="7"/>
      <c r="B19" s="7"/>
      <c r="C19" s="7"/>
      <c r="D19" s="7"/>
      <c r="E19" s="7"/>
      <c r="F19" s="7"/>
      <c r="G19" s="36">
        <v>110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</row>
    <row r="20" spans="1:21">
      <c r="A20" s="7"/>
      <c r="B20" s="7"/>
      <c r="C20" s="7"/>
      <c r="D20" s="7"/>
      <c r="E20" s="7"/>
      <c r="F20" s="7"/>
      <c r="G20" s="36">
        <v>132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</row>
    <row r="21" spans="1:21">
      <c r="A21" s="7"/>
      <c r="B21" s="7"/>
      <c r="C21" s="7"/>
      <c r="D21" s="7"/>
      <c r="E21" s="7"/>
      <c r="F21" s="7"/>
      <c r="G21" s="36">
        <v>160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"/>
    </row>
    <row r="22" spans="1:21">
      <c r="A22" s="9"/>
      <c r="B22" s="9"/>
      <c r="D22" s="9"/>
      <c r="E22" s="9"/>
      <c r="F22" s="9"/>
      <c r="G22" s="36">
        <v>200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9"/>
      <c r="B23" s="9"/>
      <c r="C23" s="9"/>
      <c r="D23" s="9"/>
      <c r="E23" s="9"/>
      <c r="F23" s="9"/>
      <c r="G23" s="36">
        <v>220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9"/>
      <c r="B24" s="9"/>
      <c r="C24" s="9"/>
      <c r="D24" s="9"/>
      <c r="E24" s="9"/>
      <c r="F24" s="9"/>
      <c r="G24" s="36">
        <v>250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2"/>
      <c r="B25" s="2"/>
      <c r="C25" s="2"/>
      <c r="D25" s="2"/>
      <c r="E25" s="2"/>
      <c r="F25" s="2"/>
      <c r="G25" s="38">
        <v>280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G26" s="37">
        <v>315</v>
      </c>
    </row>
    <row r="27" spans="1:21">
      <c r="G27" s="37">
        <v>350</v>
      </c>
    </row>
    <row r="28" spans="1:21">
      <c r="G28" s="37">
        <v>400</v>
      </c>
    </row>
  </sheetData>
  <sheetProtection algorithmName="SHA-512" hashValue="AapDfJQUFv0MKrIXYQ6ADqAZQ0JhViuyNva+GCtPcFyFyWDf2fENesK7Prkg45Lxr9qyp15giUxzced2bgx2nA==" saltValue="BSarq/BUwaFuuw1YOrsRIQ==" spinCount="100000" sheet="1" objects="1" scenarios="1"/>
  <mergeCells count="2">
    <mergeCell ref="H15:M15"/>
    <mergeCell ref="H16:M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CNP</dc:creator>
  <cp:lastModifiedBy>Евгений</cp:lastModifiedBy>
  <cp:lastPrinted>2023-08-15T06:44:22Z</cp:lastPrinted>
  <dcterms:created xsi:type="dcterms:W3CDTF">2022-11-14T07:20:09Z</dcterms:created>
  <dcterms:modified xsi:type="dcterms:W3CDTF">2024-07-05T06:58:34Z</dcterms:modified>
</cp:coreProperties>
</file>